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ABORATORI\EDUARD\Prescripcions\Consumos calcul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K8" i="1" s="1"/>
  <c r="G12" i="1"/>
  <c r="G11" i="1"/>
  <c r="J11" i="1" s="1"/>
  <c r="J12" i="1" s="1"/>
  <c r="G10" i="1"/>
  <c r="J10" i="1" s="1"/>
  <c r="K10" i="1" s="1"/>
  <c r="G9" i="1"/>
  <c r="G8" i="1"/>
  <c r="B8" i="1"/>
  <c r="J9" i="1" l="1"/>
  <c r="K9" i="1" s="1"/>
  <c r="K12" i="1"/>
  <c r="K11" i="1"/>
  <c r="L15" i="1" l="1"/>
  <c r="J15" i="1"/>
</calcChain>
</file>

<file path=xl/sharedStrings.xml><?xml version="1.0" encoding="utf-8"?>
<sst xmlns="http://schemas.openxmlformats.org/spreadsheetml/2006/main" count="21" uniqueCount="19">
  <si>
    <t>UDS</t>
  </si>
  <si>
    <t>Artículos</t>
  </si>
  <si>
    <t>Envases</t>
  </si>
  <si>
    <t>PRECIO</t>
  </si>
  <si>
    <t xml:space="preserve">IMPRIMACIÓN FONDO PAVIPOX </t>
  </si>
  <si>
    <t>REVESTIMIENTO PAVIPOX</t>
  </si>
  <si>
    <t xml:space="preserve"> AQUAPUR PREMIUM BRILLO</t>
  </si>
  <si>
    <t>Pintado  Pavipox</t>
  </si>
  <si>
    <t>Observaciones:</t>
  </si>
  <si>
    <t>Estos calculos son estimativos. Según consumos-rendimientos orientativos, los reales estarán en factores de difícil control,</t>
  </si>
  <si>
    <t xml:space="preserve"> como rugosidad-porosidad del sustrato, pérdidas de producto en las aplicaciones, etc. El presente presupuesto caducará  a los  30 días naturales,</t>
  </si>
  <si>
    <t xml:space="preserve"> a partir de la fecha arriba indicada, estos precios no incluyen IVA.</t>
  </si>
  <si>
    <t>Total Euros Obra</t>
  </si>
  <si>
    <t>Euros M2</t>
  </si>
  <si>
    <t>Modificar la celda correspondiente a la cantidad de m2 de la obra</t>
  </si>
  <si>
    <t>Euros (PVP)    kit</t>
  </si>
  <si>
    <t>CONSUMO (kg/m2)</t>
  </si>
  <si>
    <t>Formato  kit A+B (kg)</t>
  </si>
  <si>
    <t>Superficie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</si>
</sst>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€&quot;"/>
    <numFmt numFmtId="166" formatCode="0.0"/>
    <numFmt numFmtId="167" formatCode="#,##0.0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22"/>
      <name val="Calibri"/>
      <family val="2"/>
      <scheme val="minor"/>
    </font>
    <font>
      <b/>
      <sz val="8"/>
      <name val="Georgia"/>
      <family val="1"/>
    </font>
    <font>
      <b/>
      <sz val="8"/>
      <color indexed="10"/>
      <name val="Georgia"/>
      <family val="1"/>
    </font>
    <font>
      <sz val="8"/>
      <name val="Georgia"/>
      <family val="1"/>
    </font>
    <font>
      <b/>
      <sz val="12"/>
      <color indexed="12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1" fontId="4" fillId="2" borderId="6" xfId="1" applyNumberFormat="1" applyFont="1" applyBorder="1" applyAlignment="1">
      <alignment horizontal="center" vertical="center"/>
    </xf>
    <xf numFmtId="166" fontId="4" fillId="2" borderId="6" xfId="1" applyNumberFormat="1" applyFont="1" applyBorder="1" applyAlignment="1">
      <alignment horizontal="center" vertical="center"/>
    </xf>
    <xf numFmtId="1" fontId="2" fillId="3" borderId="6" xfId="2" applyNumberFormat="1" applyBorder="1" applyAlignment="1">
      <alignment horizontal="center" vertical="center"/>
    </xf>
    <xf numFmtId="165" fontId="4" fillId="2" borderId="6" xfId="1" applyNumberFormat="1" applyFont="1" applyBorder="1" applyAlignment="1">
      <alignment horizontal="center" vertical="center"/>
    </xf>
    <xf numFmtId="164" fontId="4" fillId="2" borderId="6" xfId="1" applyNumberFormat="1" applyFont="1" applyBorder="1" applyAlignment="1">
      <alignment horizontal="center" vertical="center"/>
    </xf>
    <xf numFmtId="167" fontId="6" fillId="5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1" fontId="10" fillId="2" borderId="6" xfId="1" applyNumberFormat="1" applyFont="1" applyBorder="1" applyAlignment="1">
      <alignment horizontal="center" vertical="center"/>
    </xf>
    <xf numFmtId="165" fontId="1" fillId="2" borderId="6" xfId="1" applyNumberFormat="1" applyFont="1" applyBorder="1"/>
    <xf numFmtId="0" fontId="2" fillId="3" borderId="6" xfId="2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/>
    </xf>
    <xf numFmtId="0" fontId="2" fillId="3" borderId="6" xfId="2" applyBorder="1" applyAlignment="1">
      <alignment horizontal="center" vertical="center"/>
    </xf>
    <xf numFmtId="164" fontId="2" fillId="3" borderId="6" xfId="2" applyNumberFormat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6" fillId="5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165" fontId="9" fillId="5" borderId="3" xfId="0" applyNumberFormat="1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center" vertical="center" wrapText="1"/>
    </xf>
    <xf numFmtId="165" fontId="9" fillId="5" borderId="5" xfId="0" applyNumberFormat="1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3" fillId="3" borderId="6" xfId="2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 wrapText="1"/>
    </xf>
    <xf numFmtId="0" fontId="2" fillId="3" borderId="6" xfId="2" applyBorder="1" applyAlignment="1">
      <alignment horizontal="center" textRotation="255" wrapText="1"/>
    </xf>
  </cellXfs>
  <cellStyles count="3">
    <cellStyle name="Énfasis1" xfId="2" builtinId="29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abSelected="1" workbookViewId="0">
      <selection activeCell="B12" sqref="B12"/>
    </sheetView>
  </sheetViews>
  <sheetFormatPr baseColWidth="10" defaultRowHeight="15" x14ac:dyDescent="0.25"/>
  <cols>
    <col min="7" max="7" width="12.5703125" customWidth="1"/>
    <col min="9" max="9" width="26.140625" customWidth="1"/>
  </cols>
  <sheetData>
    <row r="2" spans="2:12" x14ac:dyDescent="0.25">
      <c r="B2" s="14" t="s">
        <v>14</v>
      </c>
      <c r="C2" s="14"/>
      <c r="D2" s="14"/>
      <c r="E2" s="14"/>
      <c r="F2" s="14"/>
      <c r="G2" s="14"/>
    </row>
    <row r="3" spans="2:12" x14ac:dyDescent="0.25">
      <c r="B3" s="14"/>
      <c r="C3" s="14"/>
      <c r="D3" s="14"/>
      <c r="E3" s="14"/>
      <c r="F3" s="14"/>
      <c r="G3" s="14"/>
    </row>
    <row r="5" spans="2:12" ht="28.5" x14ac:dyDescent="0.25">
      <c r="B5" s="28" t="s">
        <v>0</v>
      </c>
      <c r="C5" s="26" t="s">
        <v>7</v>
      </c>
      <c r="D5" s="26"/>
      <c r="E5" s="26"/>
      <c r="F5" s="26"/>
      <c r="G5" s="26"/>
      <c r="H5" s="26" t="s">
        <v>18</v>
      </c>
      <c r="I5" s="26"/>
      <c r="J5" s="11">
        <v>1000</v>
      </c>
      <c r="K5" s="11"/>
      <c r="L5" s="7"/>
    </row>
    <row r="6" spans="2:12" ht="15" customHeight="1" x14ac:dyDescent="0.25">
      <c r="B6" s="28"/>
      <c r="C6" s="12" t="s">
        <v>1</v>
      </c>
      <c r="D6" s="12"/>
      <c r="E6" s="12"/>
      <c r="F6" s="12"/>
      <c r="G6" s="10" t="s">
        <v>17</v>
      </c>
      <c r="H6" s="10" t="s">
        <v>15</v>
      </c>
      <c r="I6" s="13" t="s">
        <v>16</v>
      </c>
      <c r="J6" s="10" t="s">
        <v>2</v>
      </c>
      <c r="K6" s="10" t="s">
        <v>3</v>
      </c>
    </row>
    <row r="7" spans="2:12" x14ac:dyDescent="0.25">
      <c r="B7" s="28"/>
      <c r="C7" s="12"/>
      <c r="D7" s="12"/>
      <c r="E7" s="12"/>
      <c r="F7" s="12"/>
      <c r="G7" s="10"/>
      <c r="H7" s="10"/>
      <c r="I7" s="13"/>
      <c r="J7" s="10"/>
      <c r="K7" s="10"/>
    </row>
    <row r="8" spans="2:12" ht="15" customHeight="1" x14ac:dyDescent="0.25">
      <c r="B8" s="3">
        <f>B7+1</f>
        <v>1</v>
      </c>
      <c r="C8" s="27" t="s">
        <v>4</v>
      </c>
      <c r="D8" s="27"/>
      <c r="E8" s="27"/>
      <c r="F8" s="27"/>
      <c r="G8" s="1">
        <f>20+8</f>
        <v>28</v>
      </c>
      <c r="H8" s="4">
        <v>429.4</v>
      </c>
      <c r="I8" s="5">
        <v>0.2</v>
      </c>
      <c r="J8" s="8">
        <f>ROUNDDOWN((($J$5*I8)/G8),0)</f>
        <v>7</v>
      </c>
      <c r="K8" s="9">
        <f>J8*H8</f>
        <v>3005.7999999999997</v>
      </c>
    </row>
    <row r="9" spans="2:12" ht="15" customHeight="1" x14ac:dyDescent="0.25">
      <c r="B9" s="3">
        <v>2</v>
      </c>
      <c r="C9" s="27" t="s">
        <v>4</v>
      </c>
      <c r="D9" s="27"/>
      <c r="E9" s="27"/>
      <c r="F9" s="27"/>
      <c r="G9" s="1">
        <f>10+4</f>
        <v>14</v>
      </c>
      <c r="H9" s="4">
        <v>221.4</v>
      </c>
      <c r="I9" s="5">
        <v>0.2</v>
      </c>
      <c r="J9" s="8">
        <f>ROUNDUP((($J$5*I9-J8*G8)/G9),0)</f>
        <v>1</v>
      </c>
      <c r="K9" s="9">
        <f t="shared" ref="K9:K10" si="0">J9*H9</f>
        <v>221.4</v>
      </c>
    </row>
    <row r="10" spans="2:12" ht="15" customHeight="1" x14ac:dyDescent="0.25">
      <c r="B10" s="3">
        <v>3</v>
      </c>
      <c r="C10" s="27" t="s">
        <v>5</v>
      </c>
      <c r="D10" s="27"/>
      <c r="E10" s="27"/>
      <c r="F10" s="27"/>
      <c r="G10" s="2">
        <f>10+2.7</f>
        <v>12.7</v>
      </c>
      <c r="H10" s="4">
        <v>79</v>
      </c>
      <c r="I10" s="5">
        <v>0.4</v>
      </c>
      <c r="J10" s="8">
        <f>ROUNDUP((($J$5*I10)/G10),0)</f>
        <v>32</v>
      </c>
      <c r="K10" s="9">
        <f t="shared" si="0"/>
        <v>2528</v>
      </c>
    </row>
    <row r="11" spans="2:12" ht="15" customHeight="1" x14ac:dyDescent="0.25">
      <c r="B11" s="3">
        <v>4</v>
      </c>
      <c r="C11" s="27" t="s">
        <v>6</v>
      </c>
      <c r="D11" s="27"/>
      <c r="E11" s="27"/>
      <c r="F11" s="27"/>
      <c r="G11" s="1">
        <f>10+3</f>
        <v>13</v>
      </c>
      <c r="H11" s="4">
        <v>321.8</v>
      </c>
      <c r="I11" s="5">
        <v>0.1</v>
      </c>
      <c r="J11" s="8">
        <f>ROUNDDOWN((($J$5*I11)/G11),0)</f>
        <v>7</v>
      </c>
      <c r="K11" s="9">
        <f>J11*H11</f>
        <v>2252.6</v>
      </c>
    </row>
    <row r="12" spans="2:12" ht="15" customHeight="1" x14ac:dyDescent="0.25">
      <c r="B12" s="3">
        <v>5</v>
      </c>
      <c r="C12" s="27" t="s">
        <v>6</v>
      </c>
      <c r="D12" s="27"/>
      <c r="E12" s="27"/>
      <c r="F12" s="27"/>
      <c r="G12" s="2">
        <f>3+0.9</f>
        <v>3.9</v>
      </c>
      <c r="H12" s="4">
        <v>104.35</v>
      </c>
      <c r="I12" s="5">
        <v>0.1</v>
      </c>
      <c r="J12" s="8">
        <f>ROUNDUP((($J$5*I12-J11*G11)/G12),0)</f>
        <v>3</v>
      </c>
      <c r="K12" s="9">
        <f>J12*H12</f>
        <v>313.04999999999995</v>
      </c>
    </row>
    <row r="13" spans="2:12" ht="15.75" thickBot="1" x14ac:dyDescent="0.3"/>
    <row r="14" spans="2:12" x14ac:dyDescent="0.25">
      <c r="J14" s="18" t="s">
        <v>12</v>
      </c>
      <c r="K14" s="19"/>
      <c r="L14" s="6" t="s">
        <v>13</v>
      </c>
    </row>
    <row r="15" spans="2:12" x14ac:dyDescent="0.25">
      <c r="J15" s="20">
        <f>SUM(K8:K12)</f>
        <v>8320.8499999999985</v>
      </c>
      <c r="K15" s="21"/>
      <c r="L15" s="24">
        <f>SUM(K8:K12)/$J$5</f>
        <v>8.3208499999999983</v>
      </c>
    </row>
    <row r="16" spans="2:12" ht="15.75" thickBot="1" x14ac:dyDescent="0.3">
      <c r="J16" s="22"/>
      <c r="K16" s="23"/>
      <c r="L16" s="25"/>
    </row>
    <row r="18" spans="2:14" ht="15" customHeight="1" x14ac:dyDescent="0.25">
      <c r="B18" s="15" t="s">
        <v>8</v>
      </c>
      <c r="C18" s="16"/>
      <c r="D18" s="17" t="s">
        <v>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5" customHeight="1" x14ac:dyDescent="0.25">
      <c r="B19" s="17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5" customHeight="1" x14ac:dyDescent="0.25">
      <c r="B20" s="17" t="s">
        <v>11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</sheetData>
  <mergeCells count="23">
    <mergeCell ref="B2:G3"/>
    <mergeCell ref="B18:C18"/>
    <mergeCell ref="D18:N18"/>
    <mergeCell ref="B19:N19"/>
    <mergeCell ref="B20:N20"/>
    <mergeCell ref="J14:K14"/>
    <mergeCell ref="J15:K16"/>
    <mergeCell ref="L15:L16"/>
    <mergeCell ref="C5:G5"/>
    <mergeCell ref="H5:I5"/>
    <mergeCell ref="C8:F8"/>
    <mergeCell ref="C9:F9"/>
    <mergeCell ref="C10:F10"/>
    <mergeCell ref="C11:F11"/>
    <mergeCell ref="C12:F12"/>
    <mergeCell ref="B5:B7"/>
    <mergeCell ref="K6:K7"/>
    <mergeCell ref="J5:K5"/>
    <mergeCell ref="C6:F7"/>
    <mergeCell ref="G6:G7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Puig</dc:creator>
  <cp:lastModifiedBy>Eduard Puig</cp:lastModifiedBy>
  <dcterms:created xsi:type="dcterms:W3CDTF">2021-03-08T15:23:43Z</dcterms:created>
  <dcterms:modified xsi:type="dcterms:W3CDTF">2021-03-09T15:13:39Z</dcterms:modified>
</cp:coreProperties>
</file>